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iru Maakohus/Kooli tn 2a/Muudatus nr 10.3/"/>
    </mc:Choice>
  </mc:AlternateContent>
  <xr:revisionPtr revIDLastSave="226" documentId="8_{95846053-0316-4872-9663-7CBE08D75350}" xr6:coauthVersionLast="47" xr6:coauthVersionMax="47" xr10:uidLastSave="{AE56BCD9-C95A-45DA-8235-5085FDA4800A}"/>
  <bookViews>
    <workbookView xWindow="-180" yWindow="1305" windowWidth="28800" windowHeight="15435" tabRatio="683" xr2:uid="{00000000-000D-0000-FFFF-FFFF00000000}"/>
  </bookViews>
  <sheets>
    <sheet name="Tööde loetelu" sheetId="2" r:id="rId1"/>
    <sheet name="Sisustuse loetel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G26" i="3"/>
  <c r="G11" i="3"/>
  <c r="G10" i="3"/>
  <c r="G8" i="3"/>
  <c r="G23" i="3" s="1"/>
  <c r="F13" i="2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15" i="2" l="1"/>
  <c r="F16" i="2" s="1"/>
  <c r="F7" i="3"/>
  <c r="F23" i="3" s="1"/>
  <c r="F24" i="3" s="1"/>
  <c r="G25" i="3" s="1"/>
  <c r="E13" i="2"/>
  <c r="E14" i="2" l="1"/>
  <c r="E15" i="2" s="1"/>
  <c r="F17" i="2"/>
  <c r="F18" i="2" s="1"/>
  <c r="E16" i="2" l="1"/>
  <c r="E17" i="2" s="1"/>
  <c r="E18" i="2" s="1"/>
  <c r="E19" i="2" s="1"/>
  <c r="F19" i="2"/>
  <c r="F25" i="3" l="1"/>
  <c r="F26" i="3" s="1"/>
  <c r="G27" i="3" s="1"/>
  <c r="F27" i="3" l="1"/>
  <c r="F28" i="3" l="1"/>
  <c r="G29" i="3" l="1"/>
  <c r="F29" i="3"/>
</calcChain>
</file>

<file path=xl/sharedStrings.xml><?xml version="1.0" encoding="utf-8"?>
<sst xmlns="http://schemas.openxmlformats.org/spreadsheetml/2006/main" count="71" uniqueCount="50">
  <si>
    <t>Lisa nr 1</t>
  </si>
  <si>
    <t>Üürilepingu nr Y014-153/09  lisale nr 11</t>
  </si>
  <si>
    <t>Tööde loetelu ja tegelik maksumus - Kooli tn 2a, Jõhvi</t>
  </si>
  <si>
    <t>Lapsesõbraliku ruumi ehitus</t>
  </si>
  <si>
    <t>Jrk
nr</t>
  </si>
  <si>
    <t xml:space="preserve">Töö nimetus </t>
  </si>
  <si>
    <t>Eeldatav maksumus, EUR, km-ta</t>
  </si>
  <si>
    <t>Tegelik maksumus, EUR, km-ta</t>
  </si>
  <si>
    <t>Mööbli teisaldamine teisse ruumi</t>
  </si>
  <si>
    <t>Põrandakatte vahetus</t>
  </si>
  <si>
    <t>Uued valgustid koos paigaldusega, 8 tk</t>
  </si>
  <si>
    <t>Seinade viimistlustööd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</si>
  <si>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</si>
  <si>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</si>
  <si>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</si>
  <si>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</si>
  <si>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</si>
  <si>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</si>
  <si>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</si>
  <si>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Lisa nr 2</t>
  </si>
  <si>
    <t>Sisustuse nimekiri ja tegelik maksumus - Kooli tn 2a, Jõhvi</t>
  </si>
  <si>
    <t>Jrk nr</t>
  </si>
  <si>
    <t>Nimetus</t>
  </si>
  <si>
    <t>Kogus, tk</t>
  </si>
  <si>
    <t>Hind, EUR, km-ta</t>
  </si>
  <si>
    <t>Tavasisustus</t>
  </si>
  <si>
    <t>Erisisustus</t>
  </si>
  <si>
    <t>Ümar tammespoonist laud</t>
  </si>
  <si>
    <t>x</t>
  </si>
  <si>
    <t>Tool</t>
  </si>
  <si>
    <t>Madal laud</t>
  </si>
  <si>
    <t>Tumba</t>
  </si>
  <si>
    <t>Tugitool</t>
  </si>
  <si>
    <t>Põrandavalgusti</t>
  </si>
  <si>
    <t>Rulood</t>
  </si>
  <si>
    <t>Külgkardinate komplet, koos siinide ja paigaldusega</t>
  </si>
  <si>
    <t>Riiul</t>
  </si>
  <si>
    <t>Seinapiltide komplekt</t>
  </si>
  <si>
    <t>Seinakell</t>
  </si>
  <si>
    <t>Kirjutuslaud</t>
  </si>
  <si>
    <t>Ratastel tool</t>
  </si>
  <si>
    <t>Madal abikapp</t>
  </si>
  <si>
    <t>Toataimete komplekt</t>
  </si>
  <si>
    <t>Tapeet</t>
  </si>
  <si>
    <t>Eeldatav maksumus kokku, km-ta:</t>
  </si>
  <si>
    <t>Sisustuse maksumus koos reserviga:</t>
  </si>
  <si>
    <t>Sisustuse maksumus kokku km-ta</t>
  </si>
  <si>
    <t>Sisustuse maksumus kokku koos km-ga</t>
  </si>
  <si>
    <t>Nõrkvoolutööd (kaabeldus video jaoks)</t>
  </si>
  <si>
    <t>Kardinapuude paigaldus 2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</si>
</sst>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1" fillId="0" borderId="0"/>
    <xf numFmtId="0" fontId="17" fillId="0" borderId="0"/>
  </cellStyleXfs>
  <cellXfs count="118">
    <xf numFmtId="0" fontId="0" fillId="0" borderId="0" xfId="0"/>
    <xf numFmtId="0" fontId="10" fillId="0" borderId="0" xfId="5" applyFont="1"/>
    <xf numFmtId="0" fontId="11" fillId="0" borderId="0" xfId="6" applyFont="1"/>
    <xf numFmtId="0" fontId="12" fillId="0" borderId="0" xfId="7" applyFont="1" applyAlignment="1">
      <alignment horizontal="right"/>
    </xf>
    <xf numFmtId="0" fontId="10" fillId="0" borderId="0" xfId="5" applyFont="1" applyAlignment="1">
      <alignment horizontal="left"/>
    </xf>
    <xf numFmtId="0" fontId="7" fillId="0" borderId="0" xfId="7" applyAlignment="1">
      <alignment horizontal="right"/>
    </xf>
    <xf numFmtId="0" fontId="9" fillId="0" borderId="23" xfId="5" applyFont="1" applyBorder="1" applyAlignment="1">
      <alignment wrapText="1"/>
    </xf>
    <xf numFmtId="0" fontId="9" fillId="0" borderId="22" xfId="5" applyFont="1" applyBorder="1" applyAlignment="1">
      <alignment horizontal="center"/>
    </xf>
    <xf numFmtId="0" fontId="9" fillId="0" borderId="24" xfId="5" applyFont="1" applyBorder="1" applyAlignment="1">
      <alignment horizontal="center"/>
    </xf>
    <xf numFmtId="0" fontId="9" fillId="0" borderId="24" xfId="5" applyFont="1" applyBorder="1" applyAlignment="1">
      <alignment horizontal="center" wrapText="1"/>
    </xf>
    <xf numFmtId="0" fontId="9" fillId="0" borderId="23" xfId="5" applyFont="1" applyBorder="1" applyAlignment="1">
      <alignment horizontal="center"/>
    </xf>
    <xf numFmtId="0" fontId="9" fillId="0" borderId="25" xfId="5" applyFont="1" applyBorder="1" applyAlignment="1">
      <alignment horizontal="center"/>
    </xf>
    <xf numFmtId="0" fontId="10" fillId="0" borderId="26" xfId="5" applyFont="1" applyBorder="1"/>
    <xf numFmtId="0" fontId="3" fillId="0" borderId="11" xfId="5" applyBorder="1"/>
    <xf numFmtId="2" fontId="3" fillId="0" borderId="11" xfId="5" applyNumberFormat="1" applyBorder="1"/>
    <xf numFmtId="0" fontId="3" fillId="0" borderId="27" xfId="5" applyBorder="1"/>
    <xf numFmtId="0" fontId="10" fillId="0" borderId="28" xfId="5" applyFont="1" applyBorder="1"/>
    <xf numFmtId="0" fontId="3" fillId="0" borderId="3" xfId="5" applyBorder="1" applyAlignment="1">
      <alignment horizontal="left"/>
    </xf>
    <xf numFmtId="0" fontId="3" fillId="0" borderId="1" xfId="5" applyBorder="1"/>
    <xf numFmtId="2" fontId="3" fillId="0" borderId="1" xfId="5" applyNumberFormat="1" applyBorder="1"/>
    <xf numFmtId="0" fontId="3" fillId="0" borderId="29" xfId="5" applyBorder="1"/>
    <xf numFmtId="0" fontId="3" fillId="0" borderId="0" xfId="5"/>
    <xf numFmtId="9" fontId="3" fillId="3" borderId="7" xfId="5" applyNumberFormat="1" applyFill="1" applyBorder="1" applyAlignment="1">
      <alignment horizontal="right"/>
    </xf>
    <xf numFmtId="9" fontId="3" fillId="3" borderId="16" xfId="5" applyNumberFormat="1" applyFill="1" applyBorder="1"/>
    <xf numFmtId="0" fontId="9" fillId="0" borderId="0" xfId="5" applyFont="1"/>
    <xf numFmtId="9" fontId="3" fillId="3" borderId="19" xfId="5" applyNumberFormat="1" applyFill="1" applyBorder="1" applyAlignment="1">
      <alignment horizontal="right"/>
    </xf>
    <xf numFmtId="0" fontId="8" fillId="0" borderId="0" xfId="5" applyFont="1"/>
    <xf numFmtId="4" fontId="10" fillId="0" borderId="0" xfId="5" applyNumberFormat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0" fontId="14" fillId="0" borderId="0" xfId="0" applyFont="1" applyAlignment="1">
      <alignment vertical="center"/>
    </xf>
    <xf numFmtId="0" fontId="3" fillId="0" borderId="0" xfId="0" applyFont="1"/>
    <xf numFmtId="0" fontId="14" fillId="0" borderId="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/>
    <xf numFmtId="0" fontId="15" fillId="0" borderId="4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9" fontId="15" fillId="0" borderId="40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9" fillId="2" borderId="42" xfId="0" applyFont="1" applyFill="1" applyBorder="1" applyAlignment="1">
      <alignment horizontal="right"/>
    </xf>
    <xf numFmtId="0" fontId="9" fillId="0" borderId="44" xfId="0" applyFont="1" applyBorder="1" applyAlignment="1">
      <alignment horizontal="right"/>
    </xf>
    <xf numFmtId="0" fontId="14" fillId="0" borderId="45" xfId="0" applyFont="1" applyBorder="1" applyAlignment="1">
      <alignment horizontal="center" vertical="center" wrapText="1"/>
    </xf>
    <xf numFmtId="1" fontId="9" fillId="2" borderId="5" xfId="5" applyNumberFormat="1" applyFont="1" applyFill="1" applyBorder="1"/>
    <xf numFmtId="1" fontId="3" fillId="3" borderId="7" xfId="5" applyNumberFormat="1" applyFill="1" applyBorder="1"/>
    <xf numFmtId="1" fontId="9" fillId="2" borderId="7" xfId="5" applyNumberFormat="1" applyFont="1" applyFill="1" applyBorder="1"/>
    <xf numFmtId="1" fontId="9" fillId="2" borderId="10" xfId="5" applyNumberFormat="1" applyFont="1" applyFill="1" applyBorder="1"/>
    <xf numFmtId="3" fontId="15" fillId="0" borderId="46" xfId="0" applyNumberFormat="1" applyFont="1" applyBorder="1" applyAlignment="1">
      <alignment vertical="center" wrapText="1"/>
    </xf>
    <xf numFmtId="3" fontId="15" fillId="0" borderId="45" xfId="0" applyNumberFormat="1" applyFont="1" applyBorder="1" applyAlignment="1">
      <alignment vertical="center" wrapText="1"/>
    </xf>
    <xf numFmtId="3" fontId="14" fillId="0" borderId="46" xfId="0" applyNumberFormat="1" applyFont="1" applyBorder="1" applyAlignment="1">
      <alignment vertical="center" wrapText="1"/>
    </xf>
    <xf numFmtId="3" fontId="15" fillId="0" borderId="47" xfId="0" applyNumberFormat="1" applyFont="1" applyBorder="1" applyAlignment="1">
      <alignment vertical="center" wrapText="1"/>
    </xf>
    <xf numFmtId="3" fontId="14" fillId="2" borderId="38" xfId="0" applyNumberFormat="1" applyFont="1" applyFill="1" applyBorder="1" applyAlignment="1">
      <alignment vertical="center" wrapText="1"/>
    </xf>
    <xf numFmtId="3" fontId="15" fillId="0" borderId="48" xfId="0" applyNumberFormat="1" applyFont="1" applyBorder="1" applyAlignment="1">
      <alignment vertical="center" wrapText="1"/>
    </xf>
    <xf numFmtId="3" fontId="14" fillId="0" borderId="49" xfId="0" applyNumberFormat="1" applyFont="1" applyBorder="1" applyAlignment="1">
      <alignment vertical="center" wrapText="1"/>
    </xf>
    <xf numFmtId="0" fontId="3" fillId="0" borderId="50" xfId="5" applyBorder="1"/>
    <xf numFmtId="0" fontId="10" fillId="0" borderId="35" xfId="5" applyFont="1" applyBorder="1"/>
    <xf numFmtId="0" fontId="3" fillId="0" borderId="36" xfId="5" applyBorder="1"/>
    <xf numFmtId="2" fontId="3" fillId="0" borderId="53" xfId="5" applyNumberFormat="1" applyBorder="1"/>
    <xf numFmtId="0" fontId="9" fillId="0" borderId="21" xfId="5" applyFont="1" applyBorder="1" applyAlignment="1">
      <alignment horizontal="center" wrapText="1"/>
    </xf>
    <xf numFmtId="1" fontId="3" fillId="3" borderId="13" xfId="5" applyNumberFormat="1" applyFill="1" applyBorder="1"/>
    <xf numFmtId="4" fontId="15" fillId="0" borderId="46" xfId="0" applyNumberFormat="1" applyFont="1" applyBorder="1" applyAlignment="1">
      <alignment vertical="center" wrapText="1"/>
    </xf>
    <xf numFmtId="4" fontId="15" fillId="0" borderId="45" xfId="0" applyNumberFormat="1" applyFont="1" applyBorder="1" applyAlignment="1">
      <alignment vertical="center" wrapText="1"/>
    </xf>
    <xf numFmtId="4" fontId="14" fillId="0" borderId="46" xfId="0" applyNumberFormat="1" applyFont="1" applyBorder="1" applyAlignment="1">
      <alignment vertical="center" wrapText="1"/>
    </xf>
    <xf numFmtId="4" fontId="15" fillId="0" borderId="47" xfId="0" applyNumberFormat="1" applyFont="1" applyBorder="1" applyAlignment="1">
      <alignment vertical="center" wrapText="1"/>
    </xf>
    <xf numFmtId="4" fontId="14" fillId="2" borderId="38" xfId="0" applyNumberFormat="1" applyFont="1" applyFill="1" applyBorder="1" applyAlignment="1">
      <alignment vertical="center" wrapText="1"/>
    </xf>
    <xf numFmtId="4" fontId="15" fillId="0" borderId="48" xfId="0" applyNumberFormat="1" applyFont="1" applyBorder="1" applyAlignment="1">
      <alignment vertical="center" wrapText="1"/>
    </xf>
    <xf numFmtId="4" fontId="14" fillId="0" borderId="49" xfId="0" applyNumberFormat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9" xfId="0" applyFont="1" applyBorder="1"/>
    <xf numFmtId="0" fontId="2" fillId="0" borderId="39" xfId="0" applyFont="1" applyBorder="1" applyAlignment="1">
      <alignment horizontal="right"/>
    </xf>
    <xf numFmtId="3" fontId="2" fillId="0" borderId="0" xfId="0" applyNumberFormat="1" applyFont="1"/>
    <xf numFmtId="0" fontId="2" fillId="0" borderId="15" xfId="0" applyFont="1" applyBorder="1" applyAlignment="1">
      <alignment horizontal="right"/>
    </xf>
    <xf numFmtId="9" fontId="2" fillId="0" borderId="41" xfId="0" applyNumberFormat="1" applyFont="1" applyBorder="1"/>
    <xf numFmtId="0" fontId="2" fillId="2" borderId="21" xfId="0" applyFont="1" applyFill="1" applyBorder="1"/>
    <xf numFmtId="0" fontId="2" fillId="0" borderId="13" xfId="0" applyFont="1" applyBorder="1" applyAlignment="1">
      <alignment horizontal="right"/>
    </xf>
    <xf numFmtId="9" fontId="2" fillId="0" borderId="43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26" xfId="5" applyFont="1" applyBorder="1" applyAlignment="1">
      <alignment horizontal="center"/>
    </xf>
    <xf numFmtId="0" fontId="2" fillId="0" borderId="28" xfId="5" applyFont="1" applyBorder="1" applyAlignment="1">
      <alignment horizontal="center"/>
    </xf>
    <xf numFmtId="0" fontId="2" fillId="0" borderId="51" xfId="5" applyFont="1" applyBorder="1" applyAlignment="1">
      <alignment horizontal="center"/>
    </xf>
    <xf numFmtId="0" fontId="2" fillId="0" borderId="52" xfId="5" applyFont="1" applyBorder="1" applyAlignment="1">
      <alignment horizontal="center"/>
    </xf>
    <xf numFmtId="0" fontId="2" fillId="0" borderId="3" xfId="5" applyFont="1" applyBorder="1" applyAlignment="1">
      <alignment horizontal="left"/>
    </xf>
    <xf numFmtId="0" fontId="2" fillId="0" borderId="54" xfId="5" applyFont="1" applyBorder="1" applyAlignment="1">
      <alignment horizontal="center"/>
    </xf>
    <xf numFmtId="2" fontId="3" fillId="3" borderId="13" xfId="5" applyNumberFormat="1" applyFill="1" applyBorder="1"/>
    <xf numFmtId="0" fontId="2" fillId="0" borderId="18" xfId="5" applyFont="1" applyBorder="1" applyAlignment="1">
      <alignment horizontal="left"/>
    </xf>
    <xf numFmtId="4" fontId="3" fillId="0" borderId="0" xfId="0" applyNumberFormat="1" applyFont="1"/>
    <xf numFmtId="2" fontId="3" fillId="3" borderId="7" xfId="5" applyNumberFormat="1" applyFill="1" applyBorder="1"/>
    <xf numFmtId="2" fontId="9" fillId="2" borderId="7" xfId="5" applyNumberFormat="1" applyFont="1" applyFill="1" applyBorder="1"/>
    <xf numFmtId="2" fontId="9" fillId="2" borderId="10" xfId="5" applyNumberFormat="1" applyFont="1" applyFill="1" applyBorder="1"/>
    <xf numFmtId="0" fontId="16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3" fillId="0" borderId="0" xfId="5" applyFont="1" applyAlignment="1">
      <alignment horizontal="center"/>
    </xf>
    <xf numFmtId="0" fontId="3" fillId="3" borderId="28" xfId="5" applyFill="1" applyBorder="1" applyAlignment="1">
      <alignment horizontal="right"/>
    </xf>
    <xf numFmtId="0" fontId="3" fillId="3" borderId="1" xfId="5" applyFill="1" applyBorder="1" applyAlignment="1">
      <alignment horizontal="right"/>
    </xf>
    <xf numFmtId="0" fontId="9" fillId="2" borderId="35" xfId="5" applyFont="1" applyFill="1" applyBorder="1" applyAlignment="1">
      <alignment horizontal="right"/>
    </xf>
    <xf numFmtId="0" fontId="9" fillId="2" borderId="36" xfId="5" applyFont="1" applyFill="1" applyBorder="1" applyAlignment="1">
      <alignment horizontal="right"/>
    </xf>
    <xf numFmtId="0" fontId="9" fillId="2" borderId="37" xfId="5" applyFont="1" applyFill="1" applyBorder="1" applyAlignment="1">
      <alignment horizontal="right"/>
    </xf>
    <xf numFmtId="0" fontId="9" fillId="2" borderId="30" xfId="5" applyFont="1" applyFill="1" applyBorder="1" applyAlignment="1">
      <alignment horizontal="right"/>
    </xf>
    <xf numFmtId="0" fontId="9" fillId="2" borderId="31" xfId="5" applyFont="1" applyFill="1" applyBorder="1" applyAlignment="1">
      <alignment horizontal="right"/>
    </xf>
    <xf numFmtId="0" fontId="9" fillId="2" borderId="32" xfId="5" applyFont="1" applyFill="1" applyBorder="1" applyAlignment="1">
      <alignment horizontal="right"/>
    </xf>
    <xf numFmtId="0" fontId="9" fillId="2" borderId="33" xfId="5" applyFont="1" applyFill="1" applyBorder="1" applyAlignment="1">
      <alignment horizontal="right"/>
    </xf>
    <xf numFmtId="0" fontId="9" fillId="2" borderId="0" xfId="5" applyFont="1" applyFill="1" applyAlignment="1">
      <alignment horizontal="right"/>
    </xf>
    <xf numFmtId="0" fontId="9" fillId="2" borderId="34" xfId="5" applyFont="1" applyFill="1" applyBorder="1" applyAlignment="1">
      <alignment horizontal="right"/>
    </xf>
    <xf numFmtId="0" fontId="9" fillId="2" borderId="28" xfId="5" applyFont="1" applyFill="1" applyBorder="1" applyAlignment="1">
      <alignment horizontal="right"/>
    </xf>
    <xf numFmtId="0" fontId="9" fillId="2" borderId="1" xfId="5" applyFont="1" applyFill="1" applyBorder="1" applyAlignment="1">
      <alignment horizontal="right"/>
    </xf>
    <xf numFmtId="0" fontId="9" fillId="2" borderId="29" xfId="5" applyFont="1" applyFill="1" applyBorder="1" applyAlignment="1">
      <alignment horizontal="right"/>
    </xf>
    <xf numFmtId="0" fontId="14" fillId="3" borderId="45" xfId="0" applyFont="1" applyFill="1" applyBorder="1" applyAlignment="1">
      <alignment horizontal="center" vertical="center" wrapText="1"/>
    </xf>
    <xf numFmtId="0" fontId="9" fillId="3" borderId="21" xfId="5" applyFont="1" applyFill="1" applyBorder="1" applyAlignment="1">
      <alignment horizontal="center" wrapText="1"/>
    </xf>
    <xf numFmtId="2" fontId="9" fillId="2" borderId="5" xfId="5" applyNumberFormat="1" applyFont="1" applyFill="1" applyBorder="1"/>
  </cellXfs>
  <cellStyles count="10">
    <cellStyle name="Normaallaad 2" xfId="3" xr:uid="{00000000-0005-0000-0000-000001000000}"/>
    <cellStyle name="Normaallaad 2 2" xfId="9" xr:uid="{C132F133-607A-4AD0-9A22-9F91803D1155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2" xfId="8" xr:uid="{EE364D52-6CA6-4723-B5E4-5CDCC05A72A5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5"/>
  <cols>
    <col min="1" max="1" width="4.33203125" style="31" customWidth="1"/>
    <col min="2" max="2" width="5.5" style="31" customWidth="1"/>
    <col min="3" max="3" width="83" style="31" customWidth="1"/>
    <col min="4" max="4" width="6.33203125" style="31" customWidth="1"/>
    <col min="5" max="5" width="18.1640625" style="41" customWidth="1"/>
    <col min="6" max="6" width="20" style="31" customWidth="1"/>
    <col min="7" max="7" width="9.33203125" style="31"/>
    <col min="8" max="8" width="10.5" style="31" bestFit="1" customWidth="1"/>
    <col min="9" max="9" width="10.6640625" style="31" bestFit="1" customWidth="1"/>
    <col min="10" max="16384" width="9.33203125" style="31"/>
  </cols>
  <sheetData>
    <row r="1" spans="1:9" x14ac:dyDescent="0.25">
      <c r="A1" s="75"/>
      <c r="B1" s="75"/>
      <c r="C1" s="75"/>
      <c r="D1" s="75"/>
      <c r="E1" s="76"/>
      <c r="F1" s="28" t="s">
        <v>0</v>
      </c>
      <c r="G1" s="75"/>
    </row>
    <row r="2" spans="1:9" x14ac:dyDescent="0.25">
      <c r="A2" s="75"/>
      <c r="B2" s="75"/>
      <c r="C2" s="75"/>
      <c r="D2" s="75"/>
      <c r="E2" s="76"/>
      <c r="F2" s="29" t="s">
        <v>1</v>
      </c>
      <c r="G2" s="75"/>
    </row>
    <row r="4" spans="1:9" x14ac:dyDescent="0.25">
      <c r="A4" s="75"/>
      <c r="B4" s="98" t="s">
        <v>2</v>
      </c>
      <c r="C4" s="98"/>
      <c r="D4" s="98"/>
      <c r="E4" s="98"/>
      <c r="F4" s="98"/>
      <c r="G4" s="75"/>
    </row>
    <row r="5" spans="1:9" ht="15.75" thickBot="1" x14ac:dyDescent="0.3">
      <c r="A5" s="75"/>
      <c r="B5" s="30"/>
      <c r="C5" s="99" t="s">
        <v>3</v>
      </c>
      <c r="D5" s="99"/>
      <c r="E5" s="99"/>
      <c r="F5" s="75"/>
      <c r="G5" s="75"/>
    </row>
    <row r="6" spans="1:9" ht="45" x14ac:dyDescent="0.25">
      <c r="A6" s="75"/>
      <c r="B6" s="32" t="s">
        <v>4</v>
      </c>
      <c r="C6" s="33" t="s">
        <v>5</v>
      </c>
      <c r="D6" s="44"/>
      <c r="E6" s="50" t="s">
        <v>6</v>
      </c>
      <c r="F6" s="115" t="s">
        <v>7</v>
      </c>
      <c r="G6" s="75"/>
    </row>
    <row r="7" spans="1:9" x14ac:dyDescent="0.25">
      <c r="A7" s="75"/>
      <c r="B7" s="34">
        <v>1</v>
      </c>
      <c r="C7" s="35" t="s">
        <v>8</v>
      </c>
      <c r="D7" s="45"/>
      <c r="E7" s="55">
        <v>450</v>
      </c>
      <c r="F7" s="68">
        <v>250</v>
      </c>
      <c r="G7" s="75"/>
    </row>
    <row r="8" spans="1:9" x14ac:dyDescent="0.25">
      <c r="A8" s="75"/>
      <c r="B8" s="34">
        <v>2</v>
      </c>
      <c r="C8" s="35" t="s">
        <v>9</v>
      </c>
      <c r="D8" s="45"/>
      <c r="E8" s="55">
        <v>0</v>
      </c>
      <c r="F8" s="68">
        <v>1910</v>
      </c>
      <c r="G8" s="75"/>
    </row>
    <row r="9" spans="1:9" x14ac:dyDescent="0.25">
      <c r="A9" s="75"/>
      <c r="B9" s="34">
        <v>3</v>
      </c>
      <c r="C9" s="35" t="s">
        <v>10</v>
      </c>
      <c r="D9" s="45"/>
      <c r="E9" s="55">
        <v>1200</v>
      </c>
      <c r="F9" s="68">
        <v>495</v>
      </c>
      <c r="G9" s="75"/>
    </row>
    <row r="10" spans="1:9" x14ac:dyDescent="0.25">
      <c r="A10" s="75"/>
      <c r="B10" s="34">
        <v>4</v>
      </c>
      <c r="C10" s="35" t="s">
        <v>11</v>
      </c>
      <c r="D10" s="45"/>
      <c r="E10" s="55">
        <v>0</v>
      </c>
      <c r="F10" s="68">
        <v>1227</v>
      </c>
      <c r="G10" s="75"/>
    </row>
    <row r="11" spans="1:9" x14ac:dyDescent="0.25">
      <c r="A11" s="75"/>
      <c r="B11" s="34">
        <v>5</v>
      </c>
      <c r="C11" s="35" t="s">
        <v>48</v>
      </c>
      <c r="D11" s="45"/>
      <c r="E11" s="55">
        <v>980</v>
      </c>
      <c r="F11" s="68">
        <v>0</v>
      </c>
      <c r="G11" s="75"/>
    </row>
    <row r="12" spans="1:9" ht="15.75" thickBot="1" x14ac:dyDescent="0.3">
      <c r="A12" s="75"/>
      <c r="B12" s="34">
        <v>6</v>
      </c>
      <c r="C12" s="35" t="s">
        <v>49</v>
      </c>
      <c r="D12" s="45"/>
      <c r="E12" s="55">
        <v>200</v>
      </c>
      <c r="F12" s="68">
        <v>0</v>
      </c>
      <c r="G12" s="75"/>
    </row>
    <row r="13" spans="1:9" x14ac:dyDescent="0.25">
      <c r="A13" s="75"/>
      <c r="B13" s="43"/>
      <c r="C13" s="77"/>
      <c r="D13" s="78" t="s">
        <v>12</v>
      </c>
      <c r="E13" s="56">
        <f>SUM(E7:E12)</f>
        <v>2830</v>
      </c>
      <c r="F13" s="69">
        <f>SUM(F7:F12)</f>
        <v>3882</v>
      </c>
      <c r="G13" s="75"/>
    </row>
    <row r="14" spans="1:9" ht="15" customHeight="1" x14ac:dyDescent="0.25">
      <c r="A14" s="75"/>
      <c r="B14" s="34"/>
      <c r="C14" s="36" t="s">
        <v>13</v>
      </c>
      <c r="D14" s="46">
        <v>0.1</v>
      </c>
      <c r="E14" s="55">
        <f>E13*D14</f>
        <v>283</v>
      </c>
      <c r="F14" s="68">
        <v>0</v>
      </c>
      <c r="G14" s="75"/>
    </row>
    <row r="15" spans="1:9" ht="15" customHeight="1" x14ac:dyDescent="0.25">
      <c r="A15" s="75"/>
      <c r="B15" s="34"/>
      <c r="C15" s="42"/>
      <c r="D15" s="47" t="s">
        <v>14</v>
      </c>
      <c r="E15" s="57">
        <f>E13+E14</f>
        <v>3113</v>
      </c>
      <c r="F15" s="70">
        <f>F13+F14</f>
        <v>3882</v>
      </c>
      <c r="G15" s="79"/>
    </row>
    <row r="16" spans="1:9" ht="15.75" thickBot="1" x14ac:dyDescent="0.3">
      <c r="A16" s="75"/>
      <c r="B16" s="37"/>
      <c r="C16" s="80" t="s">
        <v>15</v>
      </c>
      <c r="D16" s="81">
        <v>7.0000000000000007E-2</v>
      </c>
      <c r="E16" s="58">
        <f>E15*D16</f>
        <v>217.91000000000003</v>
      </c>
      <c r="F16" s="71">
        <f>F15*D16</f>
        <v>271.74</v>
      </c>
      <c r="G16" s="75"/>
      <c r="I16" s="94"/>
    </row>
    <row r="17" spans="1:8" ht="15.75" thickBot="1" x14ac:dyDescent="0.3">
      <c r="A17" s="75"/>
      <c r="B17" s="38"/>
      <c r="C17" s="82"/>
      <c r="D17" s="48" t="s">
        <v>16</v>
      </c>
      <c r="E17" s="59">
        <f>E15+E16</f>
        <v>3330.91</v>
      </c>
      <c r="F17" s="72">
        <f>F15+F16</f>
        <v>4153.74</v>
      </c>
      <c r="G17" s="79"/>
      <c r="H17" s="94"/>
    </row>
    <row r="18" spans="1:8" x14ac:dyDescent="0.25">
      <c r="A18" s="75"/>
      <c r="B18" s="39"/>
      <c r="C18" s="83" t="s">
        <v>17</v>
      </c>
      <c r="D18" s="84">
        <v>0.2</v>
      </c>
      <c r="E18" s="60">
        <f>D18*E17</f>
        <v>666.18200000000002</v>
      </c>
      <c r="F18" s="73">
        <f>D18*F17</f>
        <v>830.74800000000005</v>
      </c>
      <c r="G18" s="75"/>
    </row>
    <row r="19" spans="1:8" ht="15.75" thickBot="1" x14ac:dyDescent="0.3">
      <c r="A19" s="75"/>
      <c r="B19" s="40"/>
      <c r="C19" s="85"/>
      <c r="D19" s="49" t="s">
        <v>18</v>
      </c>
      <c r="E19" s="61">
        <f>E17+E18</f>
        <v>3997.0919999999996</v>
      </c>
      <c r="F19" s="74">
        <f>F17+F18</f>
        <v>4984.4879999999994</v>
      </c>
      <c r="G19" s="75"/>
    </row>
    <row r="21" spans="1:8" x14ac:dyDescent="0.25">
      <c r="A21" s="75"/>
      <c r="B21" s="75"/>
      <c r="C21" s="75"/>
      <c r="D21" s="75"/>
      <c r="E21" s="76"/>
      <c r="F21" s="75"/>
      <c r="G21" s="75"/>
    </row>
    <row r="22" spans="1:8" x14ac:dyDescent="0.25">
      <c r="A22" s="75"/>
      <c r="B22" s="75"/>
      <c r="C22" s="75"/>
      <c r="D22" s="75"/>
      <c r="E22" s="76"/>
      <c r="F22" s="75"/>
      <c r="G22" s="75"/>
    </row>
  </sheetData>
  <mergeCells count="2">
    <mergeCell ref="B4:F4"/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J61"/>
  <sheetViews>
    <sheetView zoomScale="90" zoomScaleNormal="90" workbookViewId="0">
      <pane ySplit="6" topLeftCell="A13" activePane="bottomLeft" state="frozen"/>
      <selection pane="bottomLeft" activeCell="L23" sqref="L23"/>
    </sheetView>
  </sheetViews>
  <sheetFormatPr defaultColWidth="11.83203125" defaultRowHeight="15" x14ac:dyDescent="0.25"/>
  <cols>
    <col min="1" max="1" width="3.33203125" style="1" customWidth="1"/>
    <col min="2" max="2" width="6.33203125" style="1" customWidth="1"/>
    <col min="3" max="3" width="52.33203125" style="4" customWidth="1"/>
    <col min="4" max="4" width="21.83203125" style="1" bestFit="1" customWidth="1"/>
    <col min="5" max="5" width="12.5" style="1" bestFit="1" customWidth="1"/>
    <col min="6" max="6" width="19.5" style="1" customWidth="1"/>
    <col min="7" max="7" width="19.6640625" style="1" customWidth="1"/>
    <col min="8" max="8" width="14.1640625" style="1" customWidth="1"/>
    <col min="9" max="14" width="11.83203125" style="1"/>
    <col min="15" max="15" width="18.1640625" style="1" customWidth="1"/>
    <col min="16" max="16384" width="11.83203125" style="1"/>
  </cols>
  <sheetData>
    <row r="1" spans="2:9" x14ac:dyDescent="0.25">
      <c r="C1" s="2"/>
      <c r="G1" s="28"/>
      <c r="H1" s="3" t="s">
        <v>19</v>
      </c>
    </row>
    <row r="2" spans="2:9" x14ac:dyDescent="0.25">
      <c r="H2" s="29" t="s">
        <v>1</v>
      </c>
    </row>
    <row r="3" spans="2:9" x14ac:dyDescent="0.25">
      <c r="G3" s="5"/>
    </row>
    <row r="4" spans="2:9" x14ac:dyDescent="0.25">
      <c r="C4" s="100" t="s">
        <v>20</v>
      </c>
      <c r="D4" s="100"/>
      <c r="E4" s="100"/>
      <c r="F4" s="100"/>
      <c r="G4" s="100"/>
      <c r="H4" s="100"/>
    </row>
    <row r="5" spans="2:9" ht="15.75" thickBot="1" x14ac:dyDescent="0.3">
      <c r="F5" s="5"/>
    </row>
    <row r="6" spans="2:9" ht="45.75" thickBot="1" x14ac:dyDescent="0.3">
      <c r="B6" s="6" t="s">
        <v>21</v>
      </c>
      <c r="C6" s="7" t="s">
        <v>22</v>
      </c>
      <c r="D6" s="8" t="s">
        <v>23</v>
      </c>
      <c r="E6" s="9" t="s">
        <v>24</v>
      </c>
      <c r="F6" s="66" t="s">
        <v>6</v>
      </c>
      <c r="G6" s="116" t="s">
        <v>7</v>
      </c>
      <c r="H6" s="10" t="s">
        <v>25</v>
      </c>
      <c r="I6" s="11" t="s">
        <v>26</v>
      </c>
    </row>
    <row r="7" spans="2:9" x14ac:dyDescent="0.25">
      <c r="B7" s="12">
        <v>1</v>
      </c>
      <c r="C7" s="93" t="s">
        <v>27</v>
      </c>
      <c r="D7" s="13">
        <v>1</v>
      </c>
      <c r="E7" s="14">
        <v>265</v>
      </c>
      <c r="F7" s="67">
        <f>SUM(D7*E7)</f>
        <v>265</v>
      </c>
      <c r="G7" s="92">
        <v>333.59</v>
      </c>
      <c r="H7" s="86" t="s">
        <v>28</v>
      </c>
      <c r="I7" s="15"/>
    </row>
    <row r="8" spans="2:9" x14ac:dyDescent="0.25">
      <c r="B8" s="16">
        <v>2</v>
      </c>
      <c r="C8" s="90" t="s">
        <v>29</v>
      </c>
      <c r="D8" s="18">
        <v>4</v>
      </c>
      <c r="E8" s="19">
        <v>479</v>
      </c>
      <c r="F8" s="67">
        <f t="shared" ref="F8:F22" si="0">SUM(D8*E8)</f>
        <v>1916</v>
      </c>
      <c r="G8" s="92">
        <f>440.09*D8</f>
        <v>1760.36</v>
      </c>
      <c r="H8" s="87" t="s">
        <v>28</v>
      </c>
      <c r="I8" s="20"/>
    </row>
    <row r="9" spans="2:9" x14ac:dyDescent="0.25">
      <c r="B9" s="16">
        <v>3</v>
      </c>
      <c r="C9" s="17" t="s">
        <v>30</v>
      </c>
      <c r="D9" s="18">
        <v>1</v>
      </c>
      <c r="E9" s="19">
        <v>200</v>
      </c>
      <c r="F9" s="67">
        <f t="shared" si="0"/>
        <v>200</v>
      </c>
      <c r="G9" s="92">
        <v>145.4</v>
      </c>
      <c r="H9" s="87" t="s">
        <v>28</v>
      </c>
      <c r="I9" s="20"/>
    </row>
    <row r="10" spans="2:9" x14ac:dyDescent="0.25">
      <c r="B10" s="16">
        <v>4</v>
      </c>
      <c r="C10" s="17" t="s">
        <v>31</v>
      </c>
      <c r="D10" s="18">
        <v>3</v>
      </c>
      <c r="E10" s="19">
        <v>39</v>
      </c>
      <c r="F10" s="67">
        <f t="shared" si="0"/>
        <v>117</v>
      </c>
      <c r="G10" s="92">
        <f>58.07*D10</f>
        <v>174.21</v>
      </c>
      <c r="H10" s="87" t="s">
        <v>28</v>
      </c>
      <c r="I10" s="20"/>
    </row>
    <row r="11" spans="2:9" x14ac:dyDescent="0.25">
      <c r="B11" s="16">
        <v>5</v>
      </c>
      <c r="C11" s="17" t="s">
        <v>32</v>
      </c>
      <c r="D11" s="18">
        <v>2</v>
      </c>
      <c r="E11" s="19">
        <v>604</v>
      </c>
      <c r="F11" s="67">
        <f t="shared" si="0"/>
        <v>1208</v>
      </c>
      <c r="G11" s="92">
        <f>493.49*2</f>
        <v>986.98</v>
      </c>
      <c r="H11" s="87" t="s">
        <v>28</v>
      </c>
      <c r="I11" s="20"/>
    </row>
    <row r="12" spans="2:9" x14ac:dyDescent="0.25">
      <c r="B12" s="16">
        <v>6</v>
      </c>
      <c r="C12" s="17" t="s">
        <v>33</v>
      </c>
      <c r="D12" s="18">
        <v>1</v>
      </c>
      <c r="E12" s="19">
        <v>215</v>
      </c>
      <c r="F12" s="67">
        <f t="shared" si="0"/>
        <v>215</v>
      </c>
      <c r="G12" s="92">
        <v>162.5</v>
      </c>
      <c r="H12" s="87" t="s">
        <v>28</v>
      </c>
      <c r="I12" s="20"/>
    </row>
    <row r="13" spans="2:9" x14ac:dyDescent="0.25">
      <c r="B13" s="16">
        <v>7</v>
      </c>
      <c r="C13" s="17" t="s">
        <v>34</v>
      </c>
      <c r="D13" s="18">
        <v>1</v>
      </c>
      <c r="E13" s="19">
        <v>186</v>
      </c>
      <c r="F13" s="67">
        <f t="shared" si="0"/>
        <v>186</v>
      </c>
      <c r="G13" s="92">
        <v>300</v>
      </c>
      <c r="H13" s="88" t="s">
        <v>28</v>
      </c>
      <c r="I13" s="20"/>
    </row>
    <row r="14" spans="2:9" x14ac:dyDescent="0.25">
      <c r="B14" s="16">
        <v>8</v>
      </c>
      <c r="C14" s="17" t="s">
        <v>35</v>
      </c>
      <c r="D14" s="18">
        <v>1</v>
      </c>
      <c r="E14" s="19">
        <v>800</v>
      </c>
      <c r="F14" s="67">
        <f t="shared" si="0"/>
        <v>800</v>
      </c>
      <c r="G14" s="92">
        <v>707.79</v>
      </c>
      <c r="H14" s="89" t="s">
        <v>28</v>
      </c>
      <c r="I14" s="20"/>
    </row>
    <row r="15" spans="2:9" x14ac:dyDescent="0.25">
      <c r="B15" s="16">
        <v>9</v>
      </c>
      <c r="C15" s="90" t="s">
        <v>36</v>
      </c>
      <c r="D15" s="18">
        <v>3</v>
      </c>
      <c r="E15" s="19">
        <v>23</v>
      </c>
      <c r="F15" s="67">
        <f t="shared" si="0"/>
        <v>69</v>
      </c>
      <c r="G15" s="92">
        <v>69</v>
      </c>
      <c r="H15" s="87" t="s">
        <v>28</v>
      </c>
      <c r="I15" s="20"/>
    </row>
    <row r="16" spans="2:9" x14ac:dyDescent="0.25">
      <c r="B16" s="16">
        <v>10</v>
      </c>
      <c r="C16" s="90" t="s">
        <v>37</v>
      </c>
      <c r="D16" s="18">
        <v>1</v>
      </c>
      <c r="E16" s="19">
        <v>70</v>
      </c>
      <c r="F16" s="67">
        <f t="shared" si="0"/>
        <v>70</v>
      </c>
      <c r="G16" s="92">
        <v>166</v>
      </c>
      <c r="H16" s="87" t="s">
        <v>28</v>
      </c>
      <c r="I16" s="20"/>
    </row>
    <row r="17" spans="2:9" x14ac:dyDescent="0.25">
      <c r="B17" s="16">
        <v>11</v>
      </c>
      <c r="C17" s="90" t="s">
        <v>38</v>
      </c>
      <c r="D17" s="18">
        <v>1</v>
      </c>
      <c r="E17" s="19">
        <v>50</v>
      </c>
      <c r="F17" s="67">
        <f t="shared" si="0"/>
        <v>50</v>
      </c>
      <c r="G17" s="92">
        <v>50</v>
      </c>
      <c r="H17" s="87" t="s">
        <v>28</v>
      </c>
      <c r="I17" s="20"/>
    </row>
    <row r="18" spans="2:9" x14ac:dyDescent="0.25">
      <c r="B18" s="16">
        <v>12</v>
      </c>
      <c r="C18" s="90" t="s">
        <v>39</v>
      </c>
      <c r="D18" s="18">
        <v>1</v>
      </c>
      <c r="E18" s="19">
        <v>300</v>
      </c>
      <c r="F18" s="67">
        <f t="shared" si="0"/>
        <v>300</v>
      </c>
      <c r="G18" s="92">
        <v>360</v>
      </c>
      <c r="H18" s="87" t="s">
        <v>28</v>
      </c>
      <c r="I18" s="20"/>
    </row>
    <row r="19" spans="2:9" x14ac:dyDescent="0.25">
      <c r="B19" s="16">
        <v>13</v>
      </c>
      <c r="C19" s="90" t="s">
        <v>40</v>
      </c>
      <c r="D19" s="18">
        <v>1</v>
      </c>
      <c r="E19" s="19">
        <v>380</v>
      </c>
      <c r="F19" s="67">
        <f t="shared" si="0"/>
        <v>380</v>
      </c>
      <c r="G19" s="92">
        <v>415</v>
      </c>
      <c r="H19" s="87" t="s">
        <v>28</v>
      </c>
      <c r="I19" s="20"/>
    </row>
    <row r="20" spans="2:9" x14ac:dyDescent="0.25">
      <c r="B20" s="16">
        <v>14</v>
      </c>
      <c r="C20" s="90" t="s">
        <v>41</v>
      </c>
      <c r="D20" s="18">
        <v>1</v>
      </c>
      <c r="E20" s="19">
        <v>200</v>
      </c>
      <c r="F20" s="67">
        <f t="shared" si="0"/>
        <v>200</v>
      </c>
      <c r="G20" s="92">
        <v>272.08999999999997</v>
      </c>
      <c r="H20" s="87" t="s">
        <v>28</v>
      </c>
      <c r="I20" s="20"/>
    </row>
    <row r="21" spans="2:9" x14ac:dyDescent="0.25">
      <c r="B21" s="16">
        <v>15</v>
      </c>
      <c r="C21" s="90" t="s">
        <v>42</v>
      </c>
      <c r="D21" s="18">
        <v>1</v>
      </c>
      <c r="E21" s="19">
        <v>100</v>
      </c>
      <c r="F21" s="67">
        <f t="shared" si="0"/>
        <v>100</v>
      </c>
      <c r="G21" s="92">
        <v>100</v>
      </c>
      <c r="H21" s="87" t="s">
        <v>28</v>
      </c>
      <c r="I21" s="20"/>
    </row>
    <row r="22" spans="2:9" ht="15.75" thickBot="1" x14ac:dyDescent="0.3">
      <c r="B22" s="63">
        <v>16</v>
      </c>
      <c r="C22" s="90" t="s">
        <v>43</v>
      </c>
      <c r="D22" s="64">
        <v>4</v>
      </c>
      <c r="E22" s="65">
        <v>39</v>
      </c>
      <c r="F22" s="67">
        <f t="shared" si="0"/>
        <v>156</v>
      </c>
      <c r="G22" s="92">
        <v>156</v>
      </c>
      <c r="H22" s="91" t="s">
        <v>28</v>
      </c>
      <c r="I22" s="62"/>
    </row>
    <row r="23" spans="2:9" x14ac:dyDescent="0.25">
      <c r="B23" s="106" t="s">
        <v>44</v>
      </c>
      <c r="C23" s="107"/>
      <c r="D23" s="107"/>
      <c r="E23" s="108"/>
      <c r="F23" s="51">
        <f>SUM($F$7:$F$22)</f>
        <v>6232</v>
      </c>
      <c r="G23" s="117">
        <f>SUM(G7:G22)</f>
        <v>6158.92</v>
      </c>
      <c r="H23" s="21"/>
      <c r="I23" s="21"/>
    </row>
    <row r="24" spans="2:9" x14ac:dyDescent="0.25">
      <c r="B24" s="101" t="s">
        <v>13</v>
      </c>
      <c r="C24" s="102"/>
      <c r="D24" s="102"/>
      <c r="E24" s="22">
        <v>0.1</v>
      </c>
      <c r="F24" s="52">
        <f>$E$24*F23</f>
        <v>623.20000000000005</v>
      </c>
      <c r="G24" s="95">
        <v>0</v>
      </c>
      <c r="H24" s="21"/>
      <c r="I24" s="21"/>
    </row>
    <row r="25" spans="2:9" x14ac:dyDescent="0.25">
      <c r="B25" s="109" t="s">
        <v>45</v>
      </c>
      <c r="C25" s="110"/>
      <c r="D25" s="110"/>
      <c r="E25" s="111"/>
      <c r="F25" s="53">
        <f>F23+F24</f>
        <v>6855.2</v>
      </c>
      <c r="G25" s="96">
        <f>G23+G24</f>
        <v>6158.92</v>
      </c>
      <c r="H25" s="21"/>
      <c r="I25" s="21"/>
    </row>
    <row r="26" spans="2:9" x14ac:dyDescent="0.25">
      <c r="B26" s="101" t="s">
        <v>15</v>
      </c>
      <c r="C26" s="102"/>
      <c r="D26" s="102"/>
      <c r="E26" s="23">
        <v>7.0000000000000007E-2</v>
      </c>
      <c r="F26" s="52">
        <f>$E$26*F25</f>
        <v>479.86400000000003</v>
      </c>
      <c r="G26" s="95">
        <f>$E$26*G25</f>
        <v>431.12440000000004</v>
      </c>
      <c r="H26" s="24"/>
      <c r="I26" s="24"/>
    </row>
    <row r="27" spans="2:9" x14ac:dyDescent="0.25">
      <c r="B27" s="112" t="s">
        <v>46</v>
      </c>
      <c r="C27" s="113"/>
      <c r="D27" s="113"/>
      <c r="E27" s="114"/>
      <c r="F27" s="53">
        <f>F25+F26</f>
        <v>7335.0640000000003</v>
      </c>
      <c r="G27" s="96">
        <f>G25+G26</f>
        <v>6590.0443999999998</v>
      </c>
      <c r="H27" s="24"/>
      <c r="I27" s="24"/>
    </row>
    <row r="28" spans="2:9" x14ac:dyDescent="0.25">
      <c r="B28" s="101" t="s">
        <v>17</v>
      </c>
      <c r="C28" s="102"/>
      <c r="D28" s="102"/>
      <c r="E28" s="25">
        <v>0.2</v>
      </c>
      <c r="F28" s="52">
        <f>F27*$E$28</f>
        <v>1467.0128000000002</v>
      </c>
      <c r="G28" s="95">
        <f>G27*$E$28</f>
        <v>1318.0088800000001</v>
      </c>
      <c r="H28" s="21"/>
      <c r="I28" s="21"/>
    </row>
    <row r="29" spans="2:9" ht="15.75" thickBot="1" x14ac:dyDescent="0.3">
      <c r="B29" s="103" t="s">
        <v>47</v>
      </c>
      <c r="C29" s="104"/>
      <c r="D29" s="104"/>
      <c r="E29" s="105"/>
      <c r="F29" s="54">
        <f>F27+F28</f>
        <v>8802.0768000000007</v>
      </c>
      <c r="G29" s="97">
        <f>G27+G28</f>
        <v>7908.0532800000001</v>
      </c>
      <c r="H29" s="21"/>
      <c r="I29" s="21"/>
    </row>
    <row r="30" spans="2:9" x14ac:dyDescent="0.25">
      <c r="C30" s="26"/>
    </row>
    <row r="61" spans="10:10" x14ac:dyDescent="0.25">
      <c r="J61" s="27"/>
    </row>
  </sheetData>
  <mergeCells count="8">
    <mergeCell ref="C4:H4"/>
    <mergeCell ref="B28:D28"/>
    <mergeCell ref="B29:E29"/>
    <mergeCell ref="B23:E23"/>
    <mergeCell ref="B24:D24"/>
    <mergeCell ref="B25:E25"/>
    <mergeCell ref="B26:D26"/>
    <mergeCell ref="B27:E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f4b4bdc8e4e94978d3cba017b7e1569f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4d34650ce5cdcbfba1c9453d9fde8a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a4634551-c501-4e5e-ac96-dde1e0c9b25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65e48b5-f38d-431e-9b4f-47403bf4583f"/>
    <ds:schemaRef ds:uri="4295b89e-2911-42f0-a767-8ca596d6842f"/>
  </ds:schemaRefs>
</ds:datastoreItem>
</file>

<file path=customXml/itemProps2.xml><?xml version="1.0" encoding="utf-8"?>
<ds:datastoreItem xmlns:ds="http://schemas.openxmlformats.org/officeDocument/2006/customXml" ds:itemID="{E1904685-9CC9-4658-9860-6B0B23739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2024-01-23T08:33:49Z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